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lenblatt1" sheetId="1" r:id="rId4"/>
  </sheets>
  <definedNames/>
  <calcPr/>
</workbook>
</file>

<file path=xl/sharedStrings.xml><?xml version="1.0" encoding="utf-8"?>
<sst xmlns="http://schemas.openxmlformats.org/spreadsheetml/2006/main" count="20" uniqueCount="20">
  <si>
    <t>Zusätzlich eingebuchte Nächte</t>
  </si>
  <si>
    <t>Bemerkungen (Aktionen)</t>
  </si>
  <si>
    <t>Stichtag</t>
  </si>
  <si>
    <t>Januar</t>
  </si>
  <si>
    <t>Feb</t>
  </si>
  <si>
    <t>März</t>
  </si>
  <si>
    <t>April</t>
  </si>
  <si>
    <t>Mai</t>
  </si>
  <si>
    <t>Juni</t>
  </si>
  <si>
    <t>Juli</t>
  </si>
  <si>
    <t>Aug</t>
  </si>
  <si>
    <t>Sept</t>
  </si>
  <si>
    <t>Okt</t>
  </si>
  <si>
    <t>Nov</t>
  </si>
  <si>
    <t>Dez</t>
  </si>
  <si>
    <t>10/28/0219</t>
  </si>
  <si>
    <t>2028 Nächtigung IST</t>
  </si>
  <si>
    <t>2018 Nächtigung PLAN</t>
  </si>
  <si>
    <t>2018 Nächtigung Differenz</t>
  </si>
  <si>
    <t>2018 Nächtigung IST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</si>
</sst>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dd.mm.yy"/>
    <numFmt numFmtId="166" formatCode="d.m.yyyy"/>
  </numFmts>
  <fonts count="3">
    <font>
      <sz val="10.0"/>
      <color rgb="FF000000"/>
      <name val="Arial"/>
    </font>
    <font>
      <name val="Arial"/>
    </font>
    <font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rgb="FF93C47D"/>
        <bgColor rgb="FF93C47D"/>
      </patternFill>
    </fill>
    <fill>
      <patternFill patternType="solid">
        <fgColor rgb="FFB7E1CD"/>
        <bgColor rgb="FFB7E1CD"/>
      </patternFill>
    </fill>
    <fill>
      <patternFill patternType="solid">
        <fgColor rgb="FFB6D7A8"/>
        <bgColor rgb="FFB6D7A8"/>
      </patternFill>
    </fill>
    <fill>
      <patternFill patternType="solid">
        <fgColor rgb="FF38761D"/>
        <bgColor rgb="FF38761D"/>
      </patternFill>
    </fill>
    <fill>
      <patternFill patternType="solid">
        <fgColor rgb="FFB7B7B7"/>
        <bgColor rgb="FFB7B7B7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2" fontId="1" numFmtId="0" xfId="0" applyAlignment="1" applyFill="1" applyFont="1">
      <alignment horizontal="right" readingOrder="0" vertical="bottom"/>
    </xf>
    <xf borderId="0" fillId="3" fontId="1" numFmtId="0" xfId="0" applyAlignment="1" applyFill="1" applyFont="1">
      <alignment vertical="bottom"/>
    </xf>
    <xf borderId="0" fillId="4" fontId="1" numFmtId="0" xfId="0" applyAlignment="1" applyFill="1" applyFont="1">
      <alignment vertical="bottom"/>
    </xf>
    <xf borderId="0" fillId="5" fontId="1" numFmtId="0" xfId="0" applyAlignment="1" applyFill="1" applyFont="1">
      <alignment vertical="bottom"/>
    </xf>
    <xf borderId="0" fillId="3" fontId="1" numFmtId="14" xfId="0" applyAlignment="1" applyFont="1" applyNumberFormat="1">
      <alignment horizontal="right" vertical="bottom"/>
    </xf>
    <xf borderId="0" fillId="0" fontId="1" numFmtId="0" xfId="0" applyAlignment="1" applyFont="1">
      <alignment horizontal="right" readingOrder="0" vertical="bottom"/>
    </xf>
    <xf borderId="0" fillId="0" fontId="2" numFmtId="0" xfId="0" applyAlignment="1" applyFont="1">
      <alignment horizontal="right" vertical="bottom"/>
    </xf>
    <xf borderId="0" fillId="0" fontId="1" numFmtId="0" xfId="0" applyAlignment="1" applyFont="1">
      <alignment horizontal="right" vertical="bottom"/>
    </xf>
    <xf borderId="0" fillId="3" fontId="1" numFmtId="164" xfId="0" applyAlignment="1" applyFont="1" applyNumberFormat="1">
      <alignment horizontal="right" vertical="bottom"/>
    </xf>
    <xf borderId="0" fillId="0" fontId="1" numFmtId="3" xfId="0" applyAlignment="1" applyFont="1" applyNumberFormat="1">
      <alignment horizontal="right" vertical="bottom"/>
    </xf>
    <xf borderId="0" fillId="0" fontId="2" numFmtId="3" xfId="0" applyAlignment="1" applyFont="1" applyNumberFormat="1">
      <alignment horizontal="right" vertical="bottom"/>
    </xf>
    <xf borderId="0" fillId="6" fontId="1" numFmtId="3" xfId="0" applyAlignment="1" applyFill="1" applyFont="1" applyNumberFormat="1">
      <alignment horizontal="right" vertical="bottom"/>
    </xf>
    <xf borderId="0" fillId="7" fontId="1" numFmtId="0" xfId="0" applyAlignment="1" applyFill="1" applyFont="1">
      <alignment vertical="bottom"/>
    </xf>
    <xf borderId="0" fillId="3" fontId="1" numFmtId="165" xfId="0" applyAlignment="1" applyFont="1" applyNumberFormat="1">
      <alignment horizontal="right" vertical="bottom"/>
    </xf>
    <xf borderId="0" fillId="6" fontId="1" numFmtId="0" xfId="0" applyAlignment="1" applyFont="1">
      <alignment horizontal="right" vertical="bottom"/>
    </xf>
    <xf borderId="0" fillId="6" fontId="1" numFmtId="0" xfId="0" applyAlignment="1" applyFont="1">
      <alignment readingOrder="0" vertical="bottom"/>
    </xf>
    <xf borderId="0" fillId="3" fontId="1" numFmtId="166" xfId="0" applyAlignment="1" applyFont="1" applyNumberFormat="1">
      <alignment horizontal="right" vertical="bottom"/>
    </xf>
    <xf borderId="0" fillId="6" fontId="1" numFmtId="0" xfId="0" applyAlignment="1" applyFont="1">
      <alignment horizontal="right" readingOrder="0" vertical="bottom"/>
    </xf>
    <xf borderId="0" fillId="3" fontId="1" numFmtId="0" xfId="0" applyAlignment="1" applyFont="1">
      <alignment readingOrder="0" vertical="bottom"/>
    </xf>
    <xf borderId="0" fillId="3" fontId="2" numFmtId="3" xfId="0" applyAlignment="1" applyFont="1" applyNumberFormat="1">
      <alignment horizontal="right" vertical="bottom"/>
    </xf>
    <xf borderId="0" fillId="3" fontId="1" numFmtId="3" xfId="0" applyAlignment="1" applyFont="1" applyNumberFormat="1">
      <alignment horizontal="right" readingOrder="0" vertical="bottom"/>
    </xf>
    <xf borderId="0" fillId="3" fontId="1" numFmtId="3" xfId="0" applyAlignment="1" applyFont="1" applyNumberFormat="1">
      <alignment horizontal="right" vertical="bottom"/>
    </xf>
    <xf borderId="0" fillId="6" fontId="1" numFmtId="0" xfId="0" applyAlignment="1" applyFont="1">
      <alignment vertical="bottom"/>
    </xf>
    <xf borderId="0" fillId="6" fontId="2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71"/>
    <col customWidth="1" min="14" max="14" width="27.14"/>
    <col customWidth="1" min="15" max="15" width="22.14"/>
  </cols>
  <sheetData>
    <row r="1">
      <c r="A1" s="1"/>
      <c r="B1" s="2">
        <v>2018.0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0</v>
      </c>
      <c r="O1" s="1" t="s">
        <v>1</v>
      </c>
    </row>
    <row r="2">
      <c r="A2" s="3" t="s">
        <v>2</v>
      </c>
      <c r="B2" s="4" t="s">
        <v>3</v>
      </c>
      <c r="C2" s="3" t="s">
        <v>4</v>
      </c>
      <c r="D2" s="3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3"/>
      <c r="O2" s="3"/>
    </row>
    <row r="3">
      <c r="A3" s="6">
        <v>43439.0</v>
      </c>
      <c r="B3" s="7">
        <v>1450.0</v>
      </c>
      <c r="C3" s="7">
        <v>1120.0</v>
      </c>
      <c r="D3" s="7">
        <v>450.0</v>
      </c>
      <c r="E3" s="7">
        <v>310.0</v>
      </c>
      <c r="F3" s="7">
        <v>452.0</v>
      </c>
      <c r="G3" s="7">
        <v>1204.0</v>
      </c>
      <c r="H3" s="7">
        <v>1234.0</v>
      </c>
      <c r="I3" s="7">
        <v>539.0</v>
      </c>
      <c r="J3" s="7">
        <v>637.0</v>
      </c>
      <c r="K3" s="7">
        <v>347.0</v>
      </c>
      <c r="L3" s="7">
        <v>573.0</v>
      </c>
      <c r="M3" s="7">
        <v>473.0</v>
      </c>
      <c r="N3" s="8">
        <f t="shared" ref="N3:N6" si="1">SUM(B3:M3)-(SUM(B2:M2))</f>
        <v>8789</v>
      </c>
      <c r="O3" s="1"/>
    </row>
    <row r="4">
      <c r="A4" s="6">
        <v>43446.0</v>
      </c>
      <c r="B4" s="9">
        <v>1431.0</v>
      </c>
      <c r="C4" s="9">
        <v>1231.0</v>
      </c>
      <c r="D4" s="9">
        <v>795.0</v>
      </c>
      <c r="E4" s="9">
        <v>270.0</v>
      </c>
      <c r="F4" s="9">
        <v>589.0</v>
      </c>
      <c r="G4" s="9">
        <v>1083.0</v>
      </c>
      <c r="H4" s="9">
        <v>1132.0</v>
      </c>
      <c r="I4" s="9">
        <v>497.0</v>
      </c>
      <c r="J4" s="9">
        <v>753.0</v>
      </c>
      <c r="K4" s="9">
        <v>453.0</v>
      </c>
      <c r="L4" s="9">
        <v>449.0</v>
      </c>
      <c r="M4" s="9">
        <v>554.0</v>
      </c>
      <c r="N4" s="8">
        <f t="shared" si="1"/>
        <v>448</v>
      </c>
      <c r="O4" s="1"/>
    </row>
    <row r="5">
      <c r="A5" s="10">
        <v>43480.0</v>
      </c>
      <c r="B5" s="11">
        <v>1607.0</v>
      </c>
      <c r="C5" s="11">
        <v>1630.0</v>
      </c>
      <c r="D5" s="11">
        <v>1124.0</v>
      </c>
      <c r="E5" s="9">
        <v>388.0</v>
      </c>
      <c r="F5" s="9">
        <v>836.0</v>
      </c>
      <c r="G5" s="9">
        <v>1385.0</v>
      </c>
      <c r="H5" s="9">
        <v>1611.0</v>
      </c>
      <c r="I5" s="9">
        <v>719.0</v>
      </c>
      <c r="J5" s="9">
        <v>948.0</v>
      </c>
      <c r="K5" s="9">
        <v>771.0</v>
      </c>
      <c r="L5" s="9">
        <v>460.0</v>
      </c>
      <c r="M5" s="9">
        <v>941.0</v>
      </c>
      <c r="N5" s="12">
        <f t="shared" si="1"/>
        <v>3183</v>
      </c>
      <c r="O5" s="1"/>
    </row>
    <row r="6">
      <c r="A6" s="10">
        <v>43486.0</v>
      </c>
      <c r="B6" s="11">
        <v>1645.0</v>
      </c>
      <c r="C6" s="11">
        <v>1657.0</v>
      </c>
      <c r="D6" s="11">
        <v>1234.0</v>
      </c>
      <c r="E6" s="9">
        <v>376.0</v>
      </c>
      <c r="F6" s="9">
        <v>840.0</v>
      </c>
      <c r="G6" s="9">
        <v>1381.0</v>
      </c>
      <c r="H6" s="9">
        <v>1646.0</v>
      </c>
      <c r="I6" s="9">
        <v>761.0</v>
      </c>
      <c r="J6" s="9">
        <v>1006.0</v>
      </c>
      <c r="K6" s="9">
        <v>718.0</v>
      </c>
      <c r="L6" s="9">
        <v>456.0</v>
      </c>
      <c r="M6" s="9">
        <v>847.0</v>
      </c>
      <c r="N6" s="12">
        <f t="shared" si="1"/>
        <v>147</v>
      </c>
      <c r="O6" s="1"/>
    </row>
    <row r="7">
      <c r="A7" s="6">
        <v>43497.0</v>
      </c>
      <c r="B7" s="13">
        <v>1637.0</v>
      </c>
      <c r="C7" s="11">
        <v>1746.0</v>
      </c>
      <c r="D7" s="11">
        <v>1307.0</v>
      </c>
      <c r="E7" s="9">
        <v>485.0</v>
      </c>
      <c r="F7" s="9">
        <v>904.0</v>
      </c>
      <c r="G7" s="9">
        <v>1498.0</v>
      </c>
      <c r="H7" s="9">
        <v>1721.0</v>
      </c>
      <c r="I7" s="9">
        <v>780.0</v>
      </c>
      <c r="J7" s="9">
        <v>1030.0</v>
      </c>
      <c r="K7" s="9">
        <v>600.0</v>
      </c>
      <c r="L7" s="9">
        <v>468.0</v>
      </c>
      <c r="M7" s="9">
        <v>740.0</v>
      </c>
      <c r="N7" s="12">
        <f>SUM(C7:M7)-(SUM(C6:M6))</f>
        <v>357</v>
      </c>
      <c r="O7" s="1"/>
    </row>
    <row r="8">
      <c r="A8" s="6">
        <v>43516.0</v>
      </c>
      <c r="B8" s="13">
        <v>1637.0</v>
      </c>
      <c r="C8" s="11">
        <v>1878.0</v>
      </c>
      <c r="D8" s="11">
        <v>1494.0</v>
      </c>
      <c r="E8" s="9">
        <v>549.0</v>
      </c>
      <c r="F8" s="9">
        <v>1045.0</v>
      </c>
      <c r="G8" s="9">
        <v>1656.0</v>
      </c>
      <c r="H8" s="9">
        <v>1845.0</v>
      </c>
      <c r="I8" s="9">
        <v>853.0</v>
      </c>
      <c r="J8" s="9">
        <v>1281.0</v>
      </c>
      <c r="K8" s="9">
        <v>411.0</v>
      </c>
      <c r="L8" s="9">
        <v>456.0</v>
      </c>
      <c r="M8" s="9">
        <v>866.0</v>
      </c>
      <c r="N8" s="12">
        <f t="shared" ref="N8:N11" si="2">SUM(D8:M8)-(SUM(D7:M7))</f>
        <v>923</v>
      </c>
      <c r="O8" s="1"/>
    </row>
    <row r="9">
      <c r="A9" s="6">
        <v>43525.0</v>
      </c>
      <c r="B9" s="14"/>
      <c r="C9" s="13">
        <v>1867.0</v>
      </c>
      <c r="D9" s="11">
        <v>1573.0</v>
      </c>
      <c r="E9" s="9">
        <v>664.0</v>
      </c>
      <c r="F9" s="9">
        <v>1052.0</v>
      </c>
      <c r="G9" s="11">
        <v>1678.0</v>
      </c>
      <c r="H9" s="9">
        <v>1922.0</v>
      </c>
      <c r="I9" s="9">
        <v>874.0</v>
      </c>
      <c r="J9" s="9">
        <v>1407.0</v>
      </c>
      <c r="K9" s="9">
        <v>527.0</v>
      </c>
      <c r="L9" s="9">
        <v>458.0</v>
      </c>
      <c r="M9" s="9">
        <v>925.0</v>
      </c>
      <c r="N9" s="12">
        <f t="shared" si="2"/>
        <v>624</v>
      </c>
      <c r="O9" s="1"/>
    </row>
    <row r="10">
      <c r="A10" s="6">
        <v>43548.0</v>
      </c>
      <c r="B10" s="14"/>
      <c r="C10" s="13">
        <v>1867.0</v>
      </c>
      <c r="D10" s="11">
        <v>1667.0</v>
      </c>
      <c r="E10" s="11">
        <v>860.0</v>
      </c>
      <c r="F10" s="11">
        <v>1393.0</v>
      </c>
      <c r="G10" s="11">
        <v>1882.0</v>
      </c>
      <c r="H10" s="9">
        <v>2015.0</v>
      </c>
      <c r="I10" s="9">
        <v>1133.0</v>
      </c>
      <c r="J10" s="9">
        <v>1614.0</v>
      </c>
      <c r="K10" s="9">
        <v>736.0</v>
      </c>
      <c r="L10" s="9">
        <v>460.0</v>
      </c>
      <c r="M10" s="9">
        <v>881.0</v>
      </c>
      <c r="N10" s="12">
        <f t="shared" si="2"/>
        <v>1561</v>
      </c>
      <c r="O10" s="1"/>
    </row>
    <row r="11">
      <c r="A11" s="6">
        <v>43556.0</v>
      </c>
      <c r="B11" s="14"/>
      <c r="C11" s="14"/>
      <c r="D11" s="13">
        <v>1682.0</v>
      </c>
      <c r="E11" s="11">
        <v>860.0</v>
      </c>
      <c r="F11" s="11">
        <v>1393.0</v>
      </c>
      <c r="G11" s="11">
        <v>1882.0</v>
      </c>
      <c r="H11" s="9">
        <v>2015.0</v>
      </c>
      <c r="I11" s="9">
        <v>1133.0</v>
      </c>
      <c r="J11" s="9">
        <v>1614.0</v>
      </c>
      <c r="K11" s="9">
        <v>736.0</v>
      </c>
      <c r="L11" s="9">
        <v>460.0</v>
      </c>
      <c r="M11" s="9">
        <v>881.0</v>
      </c>
      <c r="N11" s="12">
        <f t="shared" si="2"/>
        <v>15</v>
      </c>
      <c r="O11" s="1"/>
    </row>
    <row r="12">
      <c r="A12" s="15">
        <v>43574.0</v>
      </c>
      <c r="B12" s="14"/>
      <c r="C12" s="14"/>
      <c r="D12" s="13">
        <v>1682.0</v>
      </c>
      <c r="E12" s="11">
        <v>1164.0</v>
      </c>
      <c r="F12" s="11">
        <v>1581.0</v>
      </c>
      <c r="G12" s="11">
        <v>1912.0</v>
      </c>
      <c r="H12" s="11">
        <v>2144.0</v>
      </c>
      <c r="I12" s="9">
        <v>1175.0</v>
      </c>
      <c r="J12" s="9">
        <v>1774.0</v>
      </c>
      <c r="K12" s="9">
        <v>767.0</v>
      </c>
      <c r="L12" s="9">
        <v>459.0</v>
      </c>
      <c r="M12" s="9">
        <v>802.0</v>
      </c>
      <c r="N12" s="12">
        <f>SUM(E12:M12)-(SUM(E11:M11))</f>
        <v>804</v>
      </c>
      <c r="O12" s="1"/>
    </row>
    <row r="13">
      <c r="A13" s="6">
        <v>43586.0</v>
      </c>
      <c r="B13" s="14"/>
      <c r="C13" s="14"/>
      <c r="D13" s="14"/>
      <c r="E13" s="13">
        <v>1176.0</v>
      </c>
      <c r="F13" s="9">
        <v>1676.0</v>
      </c>
      <c r="G13" s="9">
        <v>2108.0</v>
      </c>
      <c r="H13" s="9">
        <v>2249.0</v>
      </c>
      <c r="I13" s="9">
        <v>1277.0</v>
      </c>
      <c r="J13" s="9">
        <v>1867.0</v>
      </c>
      <c r="K13" s="9">
        <v>847.0</v>
      </c>
      <c r="L13" s="9">
        <v>461.0</v>
      </c>
      <c r="M13" s="9">
        <v>801.0</v>
      </c>
      <c r="N13" s="12">
        <f>SUM(F13:M13)-(SUM(F12:M12))</f>
        <v>672</v>
      </c>
      <c r="O13" s="1"/>
    </row>
    <row r="14">
      <c r="A14" s="6">
        <v>43613.0</v>
      </c>
      <c r="B14" s="14"/>
      <c r="C14" s="14"/>
      <c r="D14" s="14"/>
      <c r="E14" s="13">
        <v>1176.0</v>
      </c>
      <c r="F14" s="9">
        <v>1776.0</v>
      </c>
      <c r="G14" s="9">
        <v>2256.0</v>
      </c>
      <c r="H14" s="9">
        <v>2610.0</v>
      </c>
      <c r="I14" s="9">
        <v>1515.0</v>
      </c>
      <c r="J14" s="9">
        <v>2044.0</v>
      </c>
      <c r="K14" s="9">
        <v>990.0</v>
      </c>
      <c r="L14" s="9">
        <v>463.0</v>
      </c>
      <c r="M14" s="9">
        <v>918.0</v>
      </c>
      <c r="N14" s="8">
        <f t="shared" ref="N14:N16" si="3">SUM(G14:M14)-(SUM(G13:M13))</f>
        <v>1186</v>
      </c>
      <c r="O14" s="1"/>
    </row>
    <row r="15">
      <c r="A15" s="6">
        <v>43627.0</v>
      </c>
      <c r="B15" s="14"/>
      <c r="C15" s="14"/>
      <c r="D15" s="14"/>
      <c r="E15" s="14"/>
      <c r="F15" s="13">
        <v>1777.0</v>
      </c>
      <c r="G15" s="9">
        <v>2474.0</v>
      </c>
      <c r="H15" s="9">
        <v>2796.0</v>
      </c>
      <c r="I15" s="9">
        <v>1773.0</v>
      </c>
      <c r="J15" s="9">
        <v>2100.0</v>
      </c>
      <c r="K15" s="9">
        <v>1084.0</v>
      </c>
      <c r="L15" s="9">
        <v>464.0</v>
      </c>
      <c r="M15" s="9">
        <v>859.0</v>
      </c>
      <c r="N15" s="8">
        <f t="shared" si="3"/>
        <v>754</v>
      </c>
      <c r="O15" s="1"/>
    </row>
    <row r="16">
      <c r="A16" s="6">
        <v>43634.0</v>
      </c>
      <c r="B16" s="14"/>
      <c r="C16" s="14"/>
      <c r="D16" s="14"/>
      <c r="E16" s="14"/>
      <c r="F16" s="13">
        <v>1777.0</v>
      </c>
      <c r="G16" s="9">
        <v>2540.0</v>
      </c>
      <c r="H16" s="9">
        <v>2926.0</v>
      </c>
      <c r="I16" s="9">
        <v>1890.0</v>
      </c>
      <c r="J16" s="9">
        <v>2118.0</v>
      </c>
      <c r="K16" s="9">
        <v>1201.0</v>
      </c>
      <c r="L16" s="9">
        <v>474.0</v>
      </c>
      <c r="M16" s="9">
        <v>881.0</v>
      </c>
      <c r="N16" s="8">
        <f t="shared" si="3"/>
        <v>480</v>
      </c>
      <c r="O16" s="1"/>
    </row>
    <row r="17">
      <c r="A17" s="6">
        <v>43647.0</v>
      </c>
      <c r="B17" s="14"/>
      <c r="C17" s="14"/>
      <c r="D17" s="14"/>
      <c r="E17" s="14"/>
      <c r="F17" s="14"/>
      <c r="G17" s="16">
        <v>2545.0</v>
      </c>
      <c r="H17" s="9">
        <v>3072.0</v>
      </c>
      <c r="I17" s="9">
        <v>2175.0</v>
      </c>
      <c r="J17" s="9">
        <v>2273.0</v>
      </c>
      <c r="K17" s="9">
        <v>1189.0</v>
      </c>
      <c r="L17" s="9">
        <v>537.0</v>
      </c>
      <c r="M17" s="9">
        <v>976.0</v>
      </c>
      <c r="N17" s="8">
        <f t="shared" ref="N17:N18" si="4">SUM(H17:M17)-(SUM(H16:M16))</f>
        <v>732</v>
      </c>
      <c r="O17" s="1"/>
    </row>
    <row r="18">
      <c r="A18" s="6">
        <v>43654.0</v>
      </c>
      <c r="B18" s="14"/>
      <c r="C18" s="14"/>
      <c r="D18" s="14"/>
      <c r="E18" s="14"/>
      <c r="F18" s="14"/>
      <c r="G18" s="17">
        <v>2504.0</v>
      </c>
      <c r="H18" s="9">
        <v>3102.0</v>
      </c>
      <c r="I18" s="9">
        <v>2329.0</v>
      </c>
      <c r="J18" s="9">
        <v>2298.0</v>
      </c>
      <c r="K18" s="9">
        <v>1214.0</v>
      </c>
      <c r="L18" s="9">
        <v>501.0</v>
      </c>
      <c r="M18" s="9">
        <v>1009.0</v>
      </c>
      <c r="N18" s="8">
        <f t="shared" si="4"/>
        <v>231</v>
      </c>
      <c r="O18" s="1"/>
    </row>
    <row r="19">
      <c r="A19" s="6">
        <v>43682.0</v>
      </c>
      <c r="B19" s="14"/>
      <c r="C19" s="14"/>
      <c r="D19" s="14"/>
      <c r="E19" s="14"/>
      <c r="F19" s="14"/>
      <c r="G19" s="14"/>
      <c r="H19" s="16">
        <v>3247.0</v>
      </c>
      <c r="I19" s="9">
        <v>3130.0</v>
      </c>
      <c r="J19" s="9">
        <v>2706.0</v>
      </c>
      <c r="K19" s="9">
        <v>1563.0</v>
      </c>
      <c r="L19" s="9">
        <v>484.0</v>
      </c>
      <c r="M19" s="9">
        <v>1089.0</v>
      </c>
      <c r="N19" s="8">
        <f t="shared" ref="N19:N20" si="5">SUM(I19:M19)-(SUM(I18:M18))</f>
        <v>1621</v>
      </c>
      <c r="O19" s="1"/>
    </row>
    <row r="20">
      <c r="A20" s="6">
        <v>43689.0</v>
      </c>
      <c r="B20" s="14"/>
      <c r="C20" s="14"/>
      <c r="D20" s="14"/>
      <c r="E20" s="14"/>
      <c r="F20" s="14"/>
      <c r="G20" s="14"/>
      <c r="H20" s="17">
        <v>3260.0</v>
      </c>
      <c r="I20" s="9">
        <v>3270.0</v>
      </c>
      <c r="J20" s="9">
        <v>2757.0</v>
      </c>
      <c r="K20" s="9">
        <v>1609.0</v>
      </c>
      <c r="L20" s="9">
        <v>496.0</v>
      </c>
      <c r="M20" s="9">
        <v>1155.0</v>
      </c>
      <c r="N20" s="8">
        <f t="shared" si="5"/>
        <v>315</v>
      </c>
      <c r="O20" s="1"/>
    </row>
    <row r="21">
      <c r="A21" s="6">
        <v>43708.0</v>
      </c>
      <c r="B21" s="14"/>
      <c r="C21" s="14"/>
      <c r="D21" s="14"/>
      <c r="E21" s="14"/>
      <c r="F21" s="14"/>
      <c r="G21" s="14"/>
      <c r="H21" s="14"/>
      <c r="I21" s="16">
        <v>3406.0</v>
      </c>
      <c r="J21" s="9">
        <v>2929.0</v>
      </c>
      <c r="K21" s="9">
        <v>1961.0</v>
      </c>
      <c r="L21" s="9">
        <v>516.0</v>
      </c>
      <c r="M21" s="9">
        <v>1174.0</v>
      </c>
      <c r="N21" s="8">
        <f t="shared" ref="N21:N22" si="6">SUM(J21:M21)-(SUM(J20:M20))</f>
        <v>563</v>
      </c>
      <c r="O21" s="1"/>
    </row>
    <row r="22">
      <c r="A22" s="6">
        <v>43710.0</v>
      </c>
      <c r="B22" s="14"/>
      <c r="C22" s="14"/>
      <c r="D22" s="14"/>
      <c r="E22" s="14"/>
      <c r="F22" s="14"/>
      <c r="G22" s="14"/>
      <c r="H22" s="14"/>
      <c r="I22" s="17">
        <v>3500.0</v>
      </c>
      <c r="J22" s="9">
        <v>2935.0</v>
      </c>
      <c r="K22" s="9">
        <v>2003.0</v>
      </c>
      <c r="L22" s="9">
        <v>529.0</v>
      </c>
      <c r="M22" s="9">
        <v>1188.0</v>
      </c>
      <c r="N22" s="8">
        <f t="shared" si="6"/>
        <v>75</v>
      </c>
      <c r="O22" s="1"/>
    </row>
    <row r="23">
      <c r="A23" s="6">
        <v>43739.0</v>
      </c>
      <c r="B23" s="14"/>
      <c r="C23" s="14"/>
      <c r="D23" s="14"/>
      <c r="E23" s="14"/>
      <c r="F23" s="14"/>
      <c r="G23" s="14"/>
      <c r="H23" s="14"/>
      <c r="I23" s="14"/>
      <c r="J23" s="16">
        <v>3027.0</v>
      </c>
      <c r="K23" s="9">
        <v>2310.0</v>
      </c>
      <c r="L23" s="9">
        <v>619.0</v>
      </c>
      <c r="M23" s="9">
        <v>1359.0</v>
      </c>
      <c r="N23" s="8">
        <f t="shared" ref="N23:N26" si="7">SUM(L23:M23)-(SUM(L22:M22))</f>
        <v>261</v>
      </c>
      <c r="O23" s="1"/>
    </row>
    <row r="24">
      <c r="A24" s="6" t="s">
        <v>15</v>
      </c>
      <c r="B24" s="14"/>
      <c r="C24" s="14"/>
      <c r="D24" s="14"/>
      <c r="E24" s="14"/>
      <c r="F24" s="14"/>
      <c r="G24" s="14"/>
      <c r="H24" s="14"/>
      <c r="I24" s="14"/>
      <c r="J24" s="14"/>
      <c r="K24" s="16">
        <v>2589.0</v>
      </c>
      <c r="L24" s="9">
        <v>678.0</v>
      </c>
      <c r="M24" s="9">
        <v>1738.0</v>
      </c>
      <c r="N24" s="8">
        <f t="shared" si="7"/>
        <v>438</v>
      </c>
      <c r="O24" s="1"/>
    </row>
    <row r="25">
      <c r="A25" s="6">
        <v>43770.0</v>
      </c>
      <c r="B25" s="14"/>
      <c r="C25" s="14"/>
      <c r="D25" s="14"/>
      <c r="E25" s="14"/>
      <c r="F25" s="14"/>
      <c r="G25" s="14"/>
      <c r="H25" s="14"/>
      <c r="I25" s="14"/>
      <c r="J25" s="14"/>
      <c r="K25" s="16">
        <v>2606.0</v>
      </c>
      <c r="L25" s="9">
        <v>696.0</v>
      </c>
      <c r="M25" s="7">
        <v>1800.0</v>
      </c>
      <c r="N25" s="8">
        <f t="shared" si="7"/>
        <v>80</v>
      </c>
      <c r="O25" s="1"/>
    </row>
    <row r="26">
      <c r="A26" s="6">
        <v>43794.0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9">
        <v>703.0</v>
      </c>
      <c r="M26" s="7">
        <v>2100.0</v>
      </c>
      <c r="N26" s="8">
        <f t="shared" si="7"/>
        <v>307</v>
      </c>
      <c r="O26" s="1"/>
    </row>
    <row r="27">
      <c r="A27" s="6">
        <v>43822.0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7">
        <v>703.0</v>
      </c>
      <c r="M27" s="7">
        <v>2100.0</v>
      </c>
      <c r="N27" s="8">
        <f>SUM(M27)-(SUM(M26))</f>
        <v>0</v>
      </c>
      <c r="O27" s="1"/>
    </row>
    <row r="28">
      <c r="A28" s="18">
        <v>43830.0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9">
        <v>2100.0</v>
      </c>
      <c r="N28" s="1"/>
      <c r="O28" s="1"/>
    </row>
    <row r="29">
      <c r="A29" s="20" t="s">
        <v>16</v>
      </c>
      <c r="B29" s="21">
        <f>IFERROR(__xludf.DUMMYFUNCTION("INDEX( FILTER(B3:B28 , NOT( ISBLANK( B3:B28 ) ) ) , ROWS( FILTER( B3:B28 , NOT( ISBLANK( B3:B28 ) ) ) ) )"),1637.0)</f>
        <v>1637</v>
      </c>
      <c r="C29" s="21">
        <f>IFERROR(__xludf.DUMMYFUNCTION("INDEX( FILTER(C3:C28 , NOT( ISBLANK( C3:C28 ) ) ) , ROWS( FILTER( C3:C28 , NOT( ISBLANK( C3:C28 ) ) ) ) )"),1867.0)</f>
        <v>1867</v>
      </c>
      <c r="D29" s="21">
        <f>IFERROR(__xludf.DUMMYFUNCTION("INDEX( FILTER(D3:D28 , NOT( ISBLANK( D3:D28 ) ) ) , ROWS( FILTER( D3:D28 , NOT( ISBLANK( D3:D28 ) ) ) ) )"),1682.0)</f>
        <v>1682</v>
      </c>
      <c r="E29" s="21">
        <f>IFERROR(__xludf.DUMMYFUNCTION("INDEX( FILTER(E3:E28 , NOT( ISBLANK( E3:E28 ) ) ) , ROWS( FILTER( E3:E28 , NOT( ISBLANK( E3:E28 ) ) ) ) )"),1176.0)</f>
        <v>1176</v>
      </c>
      <c r="F29" s="21">
        <f>IFERROR(__xludf.DUMMYFUNCTION("INDEX( FILTER(F3:F28 , NOT( ISBLANK( F3:F28 ) ) ) , ROWS( FILTER( F3:F28 , NOT( ISBLANK( F3:F28 ) ) ) ) )"),1777.0)</f>
        <v>1777</v>
      </c>
      <c r="G29" s="21">
        <f>IFERROR(__xludf.DUMMYFUNCTION("INDEX( FILTER(G3:G28 , NOT( ISBLANK( G3:G28 ) ) ) , ROWS( FILTER( G3:G28 , NOT( ISBLANK( G3:G28 ) ) ) ) )"),2504.0)</f>
        <v>2504</v>
      </c>
      <c r="H29" s="21">
        <f>IFERROR(__xludf.DUMMYFUNCTION("INDEX( FILTER(H3:H28 , NOT( ISBLANK( H3:H28 ) ) ) , ROWS( FILTER( H3:H28 , NOT( ISBLANK( H3:H28 ) ) ) ) )"),3260.0)</f>
        <v>3260</v>
      </c>
      <c r="I29" s="21">
        <f>IFERROR(__xludf.DUMMYFUNCTION("INDEX( FILTER(I3:I28 , NOT( ISBLANK( I3:I28 ) ) ) , ROWS( FILTER( I3:I28 , NOT( ISBLANK( I3:I28 ) ) ) ) )"),3500.0)</f>
        <v>3500</v>
      </c>
      <c r="J29" s="21">
        <f>IFERROR(__xludf.DUMMYFUNCTION("INDEX( FILTER(J3:J28 , NOT( ISBLANK( J3:J28 ) ) ) , ROWS( FILTER( J3:J28 , NOT( ISBLANK( J3:J28 ) ) ) ) )"),3027.0)</f>
        <v>3027</v>
      </c>
      <c r="K29" s="21">
        <f>IFERROR(__xludf.DUMMYFUNCTION("INDEX( FILTER(K3:K28 , NOT( ISBLANK( K3:K28 ) ) ) , ROWS( FILTER( K3:K28 , NOT( ISBLANK( K3:K28 ) ) ) ) )"),2606.0)</f>
        <v>2606</v>
      </c>
      <c r="L29" s="21">
        <f>IFERROR(__xludf.DUMMYFUNCTION("INDEX( FILTER(L3:L28 , NOT( ISBLANK( L3:L28 ) ) ) , ROWS( FILTER( L3:L28 , NOT( ISBLANK( L3:L28 ) ) ) ) )"),703.0)</f>
        <v>703</v>
      </c>
      <c r="M29" s="21">
        <f>IFERROR(__xludf.DUMMYFUNCTION("INDEX( FILTER(M3:M28 , NOT( ISBLANK( M3:M28 ) ) ) , ROWS( FILTER( M3:M28 , NOT( ISBLANK( M3:M28 ) ) ) ) )"),2100.0)</f>
        <v>2100</v>
      </c>
      <c r="N29" s="12">
        <f t="shared" ref="N29:N30" si="8">SUM(B29:M29)</f>
        <v>25839</v>
      </c>
      <c r="O29" s="1"/>
    </row>
    <row r="30">
      <c r="A30" s="20" t="s">
        <v>17</v>
      </c>
      <c r="B30" s="22">
        <v>1950.0</v>
      </c>
      <c r="C30" s="22">
        <v>2000.0</v>
      </c>
      <c r="D30" s="22">
        <v>2000.0</v>
      </c>
      <c r="E30" s="23">
        <v>1000.0</v>
      </c>
      <c r="F30" s="22">
        <v>2000.0</v>
      </c>
      <c r="G30" s="22">
        <v>2000.0</v>
      </c>
      <c r="H30" s="22">
        <v>2000.0</v>
      </c>
      <c r="I30" s="22">
        <v>2000.0</v>
      </c>
      <c r="J30" s="22">
        <v>2000.0</v>
      </c>
      <c r="K30" s="22">
        <v>2000.0</v>
      </c>
      <c r="L30" s="22">
        <v>2000.0</v>
      </c>
      <c r="M30" s="22">
        <v>2000.0</v>
      </c>
      <c r="N30" s="12">
        <f t="shared" si="8"/>
        <v>22950</v>
      </c>
      <c r="O30" s="1"/>
    </row>
    <row r="31">
      <c r="A31" s="20" t="s">
        <v>18</v>
      </c>
      <c r="B31" s="21">
        <f t="shared" ref="B31:N31" si="9">B30-B29</f>
        <v>313</v>
      </c>
      <c r="C31" s="21">
        <f t="shared" si="9"/>
        <v>133</v>
      </c>
      <c r="D31" s="21">
        <f t="shared" si="9"/>
        <v>318</v>
      </c>
      <c r="E31" s="21">
        <f t="shared" si="9"/>
        <v>-176</v>
      </c>
      <c r="F31" s="21">
        <f t="shared" si="9"/>
        <v>223</v>
      </c>
      <c r="G31" s="21">
        <f t="shared" si="9"/>
        <v>-504</v>
      </c>
      <c r="H31" s="21">
        <f t="shared" si="9"/>
        <v>-1260</v>
      </c>
      <c r="I31" s="21">
        <f t="shared" si="9"/>
        <v>-1500</v>
      </c>
      <c r="J31" s="21">
        <f t="shared" si="9"/>
        <v>-1027</v>
      </c>
      <c r="K31" s="21">
        <f t="shared" si="9"/>
        <v>-606</v>
      </c>
      <c r="L31" s="21">
        <f t="shared" si="9"/>
        <v>1297</v>
      </c>
      <c r="M31" s="21">
        <f t="shared" si="9"/>
        <v>-100</v>
      </c>
      <c r="N31" s="21">
        <f t="shared" si="9"/>
        <v>-2889</v>
      </c>
      <c r="O31" s="1"/>
    </row>
    <row r="32">
      <c r="A32" s="24" t="s">
        <v>19</v>
      </c>
      <c r="B32" s="16">
        <v>1949.0</v>
      </c>
      <c r="C32" s="16">
        <v>2107.0</v>
      </c>
      <c r="D32" s="16">
        <v>2107.0</v>
      </c>
      <c r="E32" s="16">
        <v>1744.0</v>
      </c>
      <c r="F32" s="16">
        <v>2085.0</v>
      </c>
      <c r="G32" s="16">
        <v>2489.0</v>
      </c>
      <c r="H32" s="16">
        <v>3154.0</v>
      </c>
      <c r="I32" s="16">
        <v>3233.0</v>
      </c>
      <c r="J32" s="16">
        <v>2942.0</v>
      </c>
      <c r="K32" s="16">
        <v>2151.0</v>
      </c>
      <c r="L32" s="16">
        <v>218.0</v>
      </c>
      <c r="M32" s="16">
        <v>1857.0</v>
      </c>
      <c r="N32" s="25">
        <f>SUM(B32:M32)</f>
        <v>26036</v>
      </c>
      <c r="O32" s="24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</sheetData>
  <drawing r:id="rId1"/>
</worksheet>
</file>